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45" windowWidth="15195" windowHeight="7695"/>
  </bookViews>
  <sheets>
    <sheet name="Аналит.отчет" sheetId="1" r:id="rId1"/>
  </sheets>
  <definedNames>
    <definedName name="_xlnm.Print_Titles" localSheetId="0">Аналит.отчет!$5:$5</definedName>
    <definedName name="_xlnm.Print_Area" localSheetId="0">Аналит.отчет!$A$1:$E$163</definedName>
  </definedNames>
  <calcPr calcId="144525"/>
</workbook>
</file>

<file path=xl/calcChain.xml><?xml version="1.0" encoding="utf-8"?>
<calcChain xmlns="http://schemas.openxmlformats.org/spreadsheetml/2006/main">
  <c r="C29" i="1" l="1"/>
  <c r="E19" i="1"/>
  <c r="E18" i="1"/>
  <c r="E17" i="1"/>
  <c r="E143" i="1" l="1"/>
  <c r="E140" i="1"/>
  <c r="D157" i="1"/>
  <c r="D121" i="1"/>
  <c r="C76" i="1"/>
  <c r="C74" i="1"/>
  <c r="C72" i="1"/>
  <c r="C69" i="1"/>
  <c r="C67" i="1"/>
  <c r="D76" i="1"/>
  <c r="D74" i="1"/>
  <c r="D72" i="1"/>
  <c r="D69" i="1"/>
  <c r="D67" i="1"/>
  <c r="C51" i="1"/>
  <c r="D51" i="1"/>
  <c r="E158" i="1" l="1"/>
  <c r="C121" i="1" l="1"/>
  <c r="E121" i="1" s="1"/>
  <c r="C122" i="1"/>
  <c r="E128" i="1" l="1"/>
  <c r="E129" i="1" l="1"/>
  <c r="D153" i="1" l="1"/>
  <c r="D150" i="1"/>
  <c r="D122" i="1"/>
  <c r="C157" i="1" l="1"/>
  <c r="E41" i="1" l="1"/>
  <c r="E62" i="1" l="1"/>
  <c r="E136" i="1" l="1"/>
  <c r="E156" i="1" l="1"/>
  <c r="E77" i="1"/>
  <c r="E86" i="1"/>
  <c r="E87" i="1"/>
  <c r="E84" i="1"/>
  <c r="E83" i="1"/>
  <c r="E81" i="1"/>
  <c r="E155" i="1"/>
  <c r="E154" i="1"/>
  <c r="E153" i="1"/>
  <c r="E150" i="1"/>
  <c r="E130" i="1"/>
  <c r="E132" i="1"/>
  <c r="E133" i="1"/>
  <c r="E134" i="1"/>
  <c r="E137" i="1"/>
  <c r="E138" i="1"/>
  <c r="E141" i="1"/>
  <c r="E142" i="1"/>
  <c r="E144" i="1"/>
  <c r="E145" i="1"/>
  <c r="E146" i="1"/>
  <c r="E147" i="1"/>
  <c r="E122" i="1"/>
  <c r="E124" i="1"/>
  <c r="E106" i="1"/>
  <c r="E112" i="1"/>
  <c r="E118" i="1"/>
  <c r="E119" i="1"/>
  <c r="E120" i="1"/>
  <c r="E104" i="1"/>
  <c r="E28" i="1"/>
  <c r="E27" i="1"/>
  <c r="E56" i="1"/>
  <c r="E59" i="1"/>
  <c r="E61" i="1"/>
  <c r="E51" i="1"/>
  <c r="E50" i="1"/>
  <c r="E75" i="1"/>
  <c r="E73" i="1"/>
  <c r="E71" i="1"/>
  <c r="E68" i="1"/>
  <c r="E66" i="1"/>
  <c r="E23" i="1" l="1"/>
  <c r="E46" i="1"/>
  <c r="E29" i="1"/>
  <c r="E14" i="1"/>
  <c r="E127" i="1"/>
  <c r="E32" i="1" l="1"/>
  <c r="E38" i="1"/>
  <c r="C22" i="1"/>
  <c r="E10" i="1"/>
  <c r="E9" i="1" l="1"/>
  <c r="E7" i="1" l="1"/>
  <c r="E22" i="1"/>
</calcChain>
</file>

<file path=xl/sharedStrings.xml><?xml version="1.0" encoding="utf-8"?>
<sst xmlns="http://schemas.openxmlformats.org/spreadsheetml/2006/main" count="299" uniqueCount="122">
  <si>
    <t>Водоснабжение; водоотведение, организация сбора и утилизации отходов, деятельность по ликвидации загрязнений  (Е):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</si>
  <si>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</si>
  <si>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</si>
  <si>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</si>
  <si>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</si>
  <si>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</si>
  <si>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</si>
  <si>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</si>
  <si>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</si>
  <si>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</si>
  <si>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</si>
  <si>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</si>
  <si>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Строительство:</t>
  </si>
  <si>
    <t>Транспортировка и хранение: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</si>
  <si>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</si>
  <si>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</si>
  <si>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 xml:space="preserve">Выручка от реализации продукции, работ, услуг
(в действующих ценах) - всего, </t>
  </si>
  <si>
    <t>Трудовые ресурсы*</t>
  </si>
  <si>
    <t>Демографические процессы*</t>
  </si>
  <si>
    <t>Транспортировка и хранение</t>
  </si>
  <si>
    <t>Строительство</t>
  </si>
  <si>
    <t>Деятельность в области информации и связи</t>
  </si>
  <si>
    <t>Деятельность в области спорта, отдыха и развлечений</t>
  </si>
  <si>
    <t>Квартальный отчет предоставляется на 25 день после отчетного периода, годовой отчет - до 15 февраля</t>
  </si>
  <si>
    <t>Наименование показателя</t>
  </si>
  <si>
    <t>Ед. изм.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</si>
  <si>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</si>
  <si>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</si>
  <si>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</si>
  <si>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</si>
  <si>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</si>
  <si>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</si>
  <si>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</si>
  <si>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</si>
  <si>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</si>
  <si>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</si>
  <si>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</si>
  <si>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</si>
  <si>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</si>
  <si>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</si>
  <si>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</si>
  <si>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</si>
  <si>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Объем работ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</si>
  <si>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</si>
  <si>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</si>
  <si>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</si>
  <si>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</si>
  <si>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</si>
  <si>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</si>
  <si>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>тыс. пас/км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</si>
  <si>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</si>
  <si>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</si>
  <si>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</si>
  <si>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</si>
  <si>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</si>
  <si>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</si>
  <si>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</si>
  <si>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</si>
  <si>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</si>
  <si>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</si>
  <si>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</si>
  <si>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</si>
  <si>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</si>
  <si>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</si>
  <si>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</si>
  <si>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</si>
  <si>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</si>
  <si>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</si>
  <si>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</si>
  <si>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</si>
  <si>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</si>
  <si>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</si>
  <si>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</si>
  <si>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</si>
  <si>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</si>
  <si>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</si>
  <si>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</si>
  <si>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</si>
  <si>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</si>
  <si>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</si>
  <si>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</si>
  <si>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</si>
  <si>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</si>
  <si>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</si>
  <si>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</si>
  <si>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</si>
  <si>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</si>
  <si>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</si>
  <si>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</si>
  <si>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</si>
  <si>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</si>
  <si>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</si>
  <si>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</si>
  <si>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</si>
  <si>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</si>
  <si>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</si>
  <si>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</si>
  <si>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</si>
  <si>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</si>
  <si>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</si>
  <si>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</si>
  <si>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</si>
  <si>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Управление</t>
  </si>
  <si>
    <t>Объем отгруженных товаров собственного производства, выполненных работ и услуг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</si>
  <si>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</si>
  <si>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</si>
  <si>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</si>
  <si>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Миграция населения (разница между числом прибывших и числом выбывших, приток(+), отток(-)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</si>
  <si>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</si>
  <si>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Прожиточный минимум (начиная со 2 квартала, рассчитывается среднее значение за период) 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</si>
  <si>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</si>
  <si>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</si>
  <si>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</si>
  <si>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</si>
  <si>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t>…</t>
  </si>
  <si>
    <t xml:space="preserve">Сельское, лесное хозяйство, охота, рыболовство и рыбоводство, в том числе </t>
  </si>
  <si>
    <t>Сельское, лесное хозяйство, охота, рыболовство и рыбоводство:</t>
  </si>
  <si>
    <t>Деятельность в области культуры, спорта, организации досуга и развлечений, в том числе:</t>
  </si>
  <si>
    <r>
      <t>*</t>
    </r>
    <r>
      <rPr>
        <b/>
        <u/>
        <sz val="10"/>
        <rFont val="Times New Roman"/>
        <family val="1"/>
        <charset val="204"/>
      </rPr>
      <t>Примечание:</t>
    </r>
    <r>
      <rPr>
        <b/>
        <sz val="10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</si>
  <si>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>Аналитический отчет о социально-экономической ситуации в муниципальном образовании "Нукутский район" за 2023 год</t>
  </si>
  <si>
    <t>Значение показателя за  2023 год</t>
  </si>
  <si>
    <t>Значение показателя за соответствующий период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</si>
</sst>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Arial Cyr"/>
      <family val="2"/>
      <charset val="204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</font>
    <font>
      <b/>
      <sz val="10"/>
      <name val="Times New Roman"/>
      <family val="1"/>
      <charset val="204"/>
    </font>
    <font>
      <sz val="14"/>
      <color rgb="FFFF0000"/>
      <name val="Times New Roman"/>
      <family val="1"/>
    </font>
    <font>
      <b/>
      <u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/>
    <xf numFmtId="0" fontId="6" fillId="0" borderId="9" xfId="0" applyFont="1" applyBorder="1" applyAlignment="1">
      <alignment horizontal="center" vertical="center"/>
    </xf>
    <xf numFmtId="0" fontId="7" fillId="0" borderId="1" xfId="0" applyFont="1" applyBorder="1"/>
    <xf numFmtId="0" fontId="13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164" fontId="15" fillId="0" borderId="0" xfId="0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49" fontId="11" fillId="2" borderId="3" xfId="0" applyNumberFormat="1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0" fillId="0" borderId="12" xfId="0" applyBorder="1"/>
    <xf numFmtId="0" fontId="4" fillId="0" borderId="15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8" xfId="0" applyFont="1" applyBorder="1" applyAlignment="1">
      <alignment horizontal="right" vertical="center" wrapText="1"/>
    </xf>
    <xf numFmtId="2" fontId="12" fillId="5" borderId="2" xfId="0" applyNumberFormat="1" applyFont="1" applyFill="1" applyBorder="1" applyAlignment="1">
      <alignment horizontal="center" vertical="center" wrapText="1"/>
    </xf>
    <xf numFmtId="2" fontId="6" fillId="5" borderId="8" xfId="0" applyNumberFormat="1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2" fontId="12" fillId="6" borderId="4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2" fontId="20" fillId="0" borderId="4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" fontId="12" fillId="0" borderId="6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2" fontId="12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4"/>
  <sheetViews>
    <sheetView tabSelected="1" view="pageBreakPreview" topLeftCell="A3" zoomScale="90" zoomScaleNormal="90" zoomScaleSheetLayoutView="90" workbookViewId="0">
      <selection activeCell="C47" sqref="C47"/>
    </sheetView>
  </sheetViews>
  <sheetFormatPr defaultRowHeight="12.75" x14ac:dyDescent="0.2"/>
  <cols>
    <col min="1" max="1" width="71.7109375" customWidth="1"/>
    <col min="2" max="2" width="11.7109375" customWidth="1"/>
    <col min="3" max="3" width="15.42578125" customWidth="1"/>
    <col min="4" max="4" width="21.85546875" customWidth="1"/>
    <col min="5" max="5" width="14.7109375" customWidth="1"/>
  </cols>
  <sheetData>
    <row r="1" spans="1:6" ht="105" hidden="1" customHeight="1" x14ac:dyDescent="0.2">
      <c r="A1" s="1"/>
      <c r="B1" s="2"/>
      <c r="C1" s="1"/>
      <c r="D1" s="100" t="s">
        <v>23</v>
      </c>
      <c r="E1" s="100"/>
    </row>
    <row r="2" spans="1:6" ht="18" hidden="1" x14ac:dyDescent="0.2">
      <c r="A2" s="2"/>
      <c r="B2" s="2"/>
      <c r="C2" s="1"/>
      <c r="D2" s="101"/>
      <c r="E2" s="101"/>
    </row>
    <row r="3" spans="1:6" ht="51" customHeight="1" x14ac:dyDescent="0.2">
      <c r="A3" s="102" t="s">
        <v>119</v>
      </c>
      <c r="B3" s="102"/>
      <c r="C3" s="102"/>
      <c r="D3" s="102"/>
      <c r="E3" s="102"/>
    </row>
    <row r="4" spans="1:6" ht="18" hidden="1" x14ac:dyDescent="0.2">
      <c r="A4" s="103"/>
      <c r="B4" s="103"/>
      <c r="C4" s="103"/>
      <c r="D4" s="103"/>
      <c r="E4" s="103"/>
    </row>
    <row r="5" spans="1:6" ht="111" customHeight="1" x14ac:dyDescent="0.2">
      <c r="A5" s="54" t="s">
        <v>24</v>
      </c>
      <c r="B5" s="55" t="s">
        <v>25</v>
      </c>
      <c r="C5" s="56" t="s">
        <v>120</v>
      </c>
      <c r="D5" s="57" t="s">
        <v>121</v>
      </c>
      <c r="E5" s="56" t="s">
        <v>26</v>
      </c>
    </row>
    <row r="6" spans="1:6" ht="18.75" x14ac:dyDescent="0.2">
      <c r="A6" s="105" t="s">
        <v>27</v>
      </c>
      <c r="B6" s="106"/>
      <c r="C6" s="106"/>
      <c r="D6" s="106"/>
      <c r="E6" s="108"/>
    </row>
    <row r="7" spans="1:6" ht="39" x14ac:dyDescent="0.2">
      <c r="A7" s="3" t="s">
        <v>16</v>
      </c>
      <c r="B7" s="25" t="s">
        <v>28</v>
      </c>
      <c r="C7" s="97">
        <v>12616.58</v>
      </c>
      <c r="D7" s="97">
        <v>11617.08</v>
      </c>
      <c r="E7" s="99">
        <f>C7/D7*100</f>
        <v>108.60371108746776</v>
      </c>
      <c r="F7" s="61"/>
    </row>
    <row r="8" spans="1:6" ht="18.75" x14ac:dyDescent="0.2">
      <c r="A8" s="5" t="s">
        <v>29</v>
      </c>
      <c r="B8" s="6"/>
      <c r="C8" s="90"/>
      <c r="D8" s="90"/>
      <c r="E8" s="74"/>
    </row>
    <row r="9" spans="1:6" ht="41.25" customHeight="1" x14ac:dyDescent="0.2">
      <c r="A9" s="40" t="s">
        <v>115</v>
      </c>
      <c r="B9" s="7" t="s">
        <v>28</v>
      </c>
      <c r="C9" s="70">
        <v>433.72</v>
      </c>
      <c r="D9" s="70">
        <v>404.72</v>
      </c>
      <c r="E9" s="78">
        <f t="shared" ref="E9:E19" si="0">C9/D9*100</f>
        <v>107.16544771694009</v>
      </c>
    </row>
    <row r="10" spans="1:6" ht="42.75" customHeight="1" x14ac:dyDescent="0.2">
      <c r="A10" s="40" t="s">
        <v>8</v>
      </c>
      <c r="B10" s="7" t="s">
        <v>28</v>
      </c>
      <c r="C10" s="70">
        <v>433.72</v>
      </c>
      <c r="D10" s="70">
        <v>404.72</v>
      </c>
      <c r="E10" s="78">
        <f t="shared" si="0"/>
        <v>107.16544771694009</v>
      </c>
    </row>
    <row r="11" spans="1:6" ht="20.25" customHeight="1" x14ac:dyDescent="0.2">
      <c r="A11" s="40" t="s">
        <v>2</v>
      </c>
      <c r="B11" s="7" t="s">
        <v>28</v>
      </c>
      <c r="C11" s="70">
        <v>0</v>
      </c>
      <c r="D11" s="70">
        <v>0</v>
      </c>
      <c r="E11" s="78">
        <v>0</v>
      </c>
    </row>
    <row r="12" spans="1:6" ht="18.75" x14ac:dyDescent="0.2">
      <c r="A12" s="24" t="s">
        <v>3</v>
      </c>
      <c r="B12" s="7" t="s">
        <v>28</v>
      </c>
      <c r="C12" s="70">
        <v>0</v>
      </c>
      <c r="D12" s="70">
        <v>0</v>
      </c>
      <c r="E12" s="70">
        <v>0</v>
      </c>
    </row>
    <row r="13" spans="1:6" ht="18.75" x14ac:dyDescent="0.2">
      <c r="A13" s="51" t="s">
        <v>96</v>
      </c>
      <c r="B13" s="7" t="s">
        <v>28</v>
      </c>
      <c r="C13" s="70">
        <v>0</v>
      </c>
      <c r="D13" s="70">
        <v>0</v>
      </c>
      <c r="E13" s="78">
        <v>0</v>
      </c>
    </row>
    <row r="14" spans="1:6" ht="18.75" x14ac:dyDescent="0.2">
      <c r="A14" s="51" t="s">
        <v>97</v>
      </c>
      <c r="B14" s="7" t="s">
        <v>28</v>
      </c>
      <c r="C14" s="84">
        <v>10753.06</v>
      </c>
      <c r="D14" s="84">
        <v>9882.76</v>
      </c>
      <c r="E14" s="78">
        <f t="shared" si="0"/>
        <v>108.80624440945645</v>
      </c>
    </row>
    <row r="15" spans="1:6" ht="37.5" customHeight="1" x14ac:dyDescent="0.2">
      <c r="A15" s="40" t="s">
        <v>4</v>
      </c>
      <c r="B15" s="7" t="s">
        <v>28</v>
      </c>
      <c r="C15" s="70">
        <v>0</v>
      </c>
      <c r="D15" s="70">
        <v>0</v>
      </c>
      <c r="E15" s="78">
        <v>0</v>
      </c>
    </row>
    <row r="16" spans="1:6" ht="41.25" customHeight="1" x14ac:dyDescent="0.2">
      <c r="A16" s="40" t="s">
        <v>5</v>
      </c>
      <c r="B16" s="7" t="s">
        <v>28</v>
      </c>
      <c r="C16" s="70">
        <v>0</v>
      </c>
      <c r="D16" s="70">
        <v>0</v>
      </c>
      <c r="E16" s="78">
        <v>0</v>
      </c>
    </row>
    <row r="17" spans="1:5" ht="18.75" x14ac:dyDescent="0.2">
      <c r="A17" s="51" t="s">
        <v>20</v>
      </c>
      <c r="B17" s="7" t="s">
        <v>28</v>
      </c>
      <c r="C17" s="70">
        <v>782.3</v>
      </c>
      <c r="D17" s="70">
        <v>783.44</v>
      </c>
      <c r="E17" s="78">
        <f t="shared" si="0"/>
        <v>99.854487899520052</v>
      </c>
    </row>
    <row r="18" spans="1:5" ht="37.5" x14ac:dyDescent="0.2">
      <c r="A18" s="24" t="s">
        <v>9</v>
      </c>
      <c r="B18" s="7" t="s">
        <v>28</v>
      </c>
      <c r="C18" s="70">
        <v>555.91999999999996</v>
      </c>
      <c r="D18" s="70">
        <v>395.54</v>
      </c>
      <c r="E18" s="78">
        <f t="shared" si="0"/>
        <v>140.54710016686047</v>
      </c>
    </row>
    <row r="19" spans="1:5" ht="18.75" x14ac:dyDescent="0.2">
      <c r="A19" s="24" t="s">
        <v>19</v>
      </c>
      <c r="B19" s="7" t="s">
        <v>28</v>
      </c>
      <c r="C19" s="70">
        <v>91.58</v>
      </c>
      <c r="D19" s="70">
        <v>137.38</v>
      </c>
      <c r="E19" s="78">
        <f t="shared" si="0"/>
        <v>66.661813946717146</v>
      </c>
    </row>
    <row r="20" spans="1:5" ht="18.75" x14ac:dyDescent="0.2">
      <c r="A20" s="24" t="s">
        <v>21</v>
      </c>
      <c r="B20" s="7" t="s">
        <v>28</v>
      </c>
      <c r="C20" s="70">
        <v>0</v>
      </c>
      <c r="D20" s="70">
        <v>0</v>
      </c>
      <c r="E20" s="78">
        <v>0</v>
      </c>
    </row>
    <row r="21" spans="1:5" ht="18.75" x14ac:dyDescent="0.2">
      <c r="A21" s="51" t="s">
        <v>101</v>
      </c>
      <c r="B21" s="7" t="s">
        <v>28</v>
      </c>
      <c r="C21" s="70">
        <v>0</v>
      </c>
      <c r="D21" s="70">
        <v>0</v>
      </c>
      <c r="E21" s="70">
        <v>0</v>
      </c>
    </row>
    <row r="22" spans="1:5" ht="39" x14ac:dyDescent="0.2">
      <c r="A22" s="9" t="s">
        <v>30</v>
      </c>
      <c r="B22" s="7" t="s">
        <v>31</v>
      </c>
      <c r="C22" s="70">
        <f>C7/15036*1000000/1000</f>
        <v>839.0915137004522</v>
      </c>
      <c r="D22" s="70">
        <v>748.09</v>
      </c>
      <c r="E22" s="70">
        <f>C22/D22*100</f>
        <v>112.16451412269275</v>
      </c>
    </row>
    <row r="23" spans="1:5" ht="19.5" x14ac:dyDescent="0.2">
      <c r="A23" s="9" t="s">
        <v>104</v>
      </c>
      <c r="B23" s="7" t="s">
        <v>28</v>
      </c>
      <c r="C23" s="70">
        <v>766.11</v>
      </c>
      <c r="D23" s="84">
        <v>1170.6980000000001</v>
      </c>
      <c r="E23" s="70">
        <f>C23/D23*100</f>
        <v>65.440446639526158</v>
      </c>
    </row>
    <row r="24" spans="1:5" ht="19.5" x14ac:dyDescent="0.2">
      <c r="A24" s="9" t="s">
        <v>32</v>
      </c>
      <c r="B24" s="7" t="s">
        <v>28</v>
      </c>
      <c r="C24" s="70">
        <v>0</v>
      </c>
      <c r="D24" s="70">
        <v>0</v>
      </c>
      <c r="E24" s="70">
        <v>0</v>
      </c>
    </row>
    <row r="25" spans="1:5" ht="19.5" x14ac:dyDescent="0.2">
      <c r="A25" s="9" t="s">
        <v>33</v>
      </c>
      <c r="B25" s="7" t="s">
        <v>34</v>
      </c>
      <c r="C25" s="70">
        <v>100</v>
      </c>
      <c r="D25" s="70">
        <v>100</v>
      </c>
      <c r="E25" s="98"/>
    </row>
    <row r="26" spans="1:5" ht="19.5" x14ac:dyDescent="0.2">
      <c r="A26" s="9" t="s">
        <v>35</v>
      </c>
      <c r="B26" s="7" t="s">
        <v>34</v>
      </c>
      <c r="C26" s="70">
        <v>0</v>
      </c>
      <c r="D26" s="70">
        <v>0</v>
      </c>
      <c r="E26" s="98"/>
    </row>
    <row r="27" spans="1:5" ht="58.5" x14ac:dyDescent="0.2">
      <c r="A27" s="10" t="s">
        <v>36</v>
      </c>
      <c r="B27" s="7" t="s">
        <v>28</v>
      </c>
      <c r="C27" s="70">
        <v>169.09871688999999</v>
      </c>
      <c r="D27" s="70">
        <v>149.51</v>
      </c>
      <c r="E27" s="70">
        <f>C27/D27*100</f>
        <v>113.10194427797471</v>
      </c>
    </row>
    <row r="28" spans="1:5" ht="58.5" x14ac:dyDescent="0.2">
      <c r="A28" s="10" t="s">
        <v>37</v>
      </c>
      <c r="B28" s="7" t="s">
        <v>28</v>
      </c>
      <c r="C28" s="70">
        <v>172.04813906000001</v>
      </c>
      <c r="D28" s="70">
        <v>149.59</v>
      </c>
      <c r="E28" s="70">
        <f>C28/D28*100</f>
        <v>115.01312859148338</v>
      </c>
    </row>
    <row r="29" spans="1:5" ht="58.5" x14ac:dyDescent="0.2">
      <c r="A29" s="63" t="s">
        <v>105</v>
      </c>
      <c r="B29" s="27" t="s">
        <v>31</v>
      </c>
      <c r="C29" s="78">
        <f>C28/15036*1000</f>
        <v>11.4424141433892</v>
      </c>
      <c r="D29" s="78">
        <v>9.6300000000000008</v>
      </c>
      <c r="E29" s="78">
        <f>C29/D29*100</f>
        <v>118.82049993135202</v>
      </c>
    </row>
    <row r="30" spans="1:5" ht="18.75" x14ac:dyDescent="0.2">
      <c r="A30" s="105" t="s">
        <v>39</v>
      </c>
      <c r="B30" s="106"/>
      <c r="C30" s="106"/>
      <c r="D30" s="106"/>
      <c r="E30" s="108"/>
    </row>
    <row r="31" spans="1:5" ht="18.75" x14ac:dyDescent="0.2">
      <c r="A31" s="43" t="s">
        <v>10</v>
      </c>
      <c r="B31" s="62"/>
      <c r="C31" s="64"/>
      <c r="D31" s="65"/>
      <c r="E31" s="92"/>
    </row>
    <row r="32" spans="1:5" ht="37.5" x14ac:dyDescent="0.2">
      <c r="A32" s="53" t="s">
        <v>14</v>
      </c>
      <c r="B32" s="7" t="s">
        <v>28</v>
      </c>
      <c r="C32" s="84">
        <v>9578.64</v>
      </c>
      <c r="D32" s="84">
        <v>8932.18</v>
      </c>
      <c r="E32" s="73">
        <f>C32/D32*100</f>
        <v>107.23742692153537</v>
      </c>
    </row>
    <row r="33" spans="1:5" ht="18.75" x14ac:dyDescent="0.2">
      <c r="A33" s="53" t="s">
        <v>15</v>
      </c>
      <c r="B33" s="6" t="s">
        <v>34</v>
      </c>
      <c r="C33" s="74">
        <v>118.24</v>
      </c>
      <c r="D33" s="74">
        <v>90.55</v>
      </c>
      <c r="E33" s="79"/>
    </row>
    <row r="34" spans="1:5" ht="18.75" x14ac:dyDescent="0.2">
      <c r="A34" s="45" t="s">
        <v>110</v>
      </c>
      <c r="B34" s="25"/>
      <c r="C34" s="72"/>
      <c r="D34" s="72"/>
      <c r="E34" s="91"/>
    </row>
    <row r="35" spans="1:5" ht="37.5" x14ac:dyDescent="0.2">
      <c r="A35" s="41" t="s">
        <v>40</v>
      </c>
      <c r="B35" s="6" t="s">
        <v>28</v>
      </c>
      <c r="C35" s="73">
        <v>0</v>
      </c>
      <c r="D35" s="73">
        <v>0</v>
      </c>
      <c r="E35" s="73">
        <v>0</v>
      </c>
    </row>
    <row r="36" spans="1:5" ht="18.75" x14ac:dyDescent="0.2">
      <c r="A36" s="41" t="s">
        <v>7</v>
      </c>
      <c r="B36" s="6" t="s">
        <v>34</v>
      </c>
      <c r="C36" s="73"/>
      <c r="D36" s="73"/>
      <c r="E36" s="79"/>
    </row>
    <row r="37" spans="1:5" ht="18.75" x14ac:dyDescent="0.2">
      <c r="A37" s="45" t="s">
        <v>111</v>
      </c>
      <c r="B37" s="25"/>
      <c r="C37" s="72"/>
      <c r="D37" s="72"/>
      <c r="E37" s="91"/>
    </row>
    <row r="38" spans="1:5" ht="37.5" x14ac:dyDescent="0.2">
      <c r="A38" s="42" t="s">
        <v>40</v>
      </c>
      <c r="B38" s="6" t="s">
        <v>28</v>
      </c>
      <c r="C38" s="83">
        <v>9578.64</v>
      </c>
      <c r="D38" s="83">
        <v>8918.94</v>
      </c>
      <c r="E38" s="73">
        <f>C38/D38*100</f>
        <v>107.39661888071899</v>
      </c>
    </row>
    <row r="39" spans="1:5" ht="18.75" x14ac:dyDescent="0.2">
      <c r="A39" s="41" t="s">
        <v>7</v>
      </c>
      <c r="B39" s="6" t="s">
        <v>34</v>
      </c>
      <c r="C39" s="73">
        <v>120.55</v>
      </c>
      <c r="D39" s="73">
        <v>88.48</v>
      </c>
      <c r="E39" s="79"/>
    </row>
    <row r="40" spans="1:5" ht="37.5" x14ac:dyDescent="0.2">
      <c r="A40" s="45" t="s">
        <v>112</v>
      </c>
      <c r="B40" s="25"/>
      <c r="C40" s="72"/>
      <c r="D40" s="72"/>
      <c r="E40" s="91"/>
    </row>
    <row r="41" spans="1:5" ht="37.5" x14ac:dyDescent="0.2">
      <c r="A41" s="42" t="s">
        <v>103</v>
      </c>
      <c r="B41" s="6" t="s">
        <v>28</v>
      </c>
      <c r="C41" s="73">
        <v>0</v>
      </c>
      <c r="D41" s="73">
        <v>13.24</v>
      </c>
      <c r="E41" s="73">
        <f>C41/D41*100</f>
        <v>0</v>
      </c>
    </row>
    <row r="42" spans="1:5" ht="18.75" x14ac:dyDescent="0.2">
      <c r="A42" s="44" t="s">
        <v>7</v>
      </c>
      <c r="B42" s="7" t="s">
        <v>34</v>
      </c>
      <c r="C42" s="70">
        <v>0</v>
      </c>
      <c r="D42" s="70">
        <v>0</v>
      </c>
      <c r="E42" s="79">
        <v>0</v>
      </c>
    </row>
    <row r="43" spans="1:5" ht="56.25" x14ac:dyDescent="0.2">
      <c r="A43" s="45" t="s">
        <v>0</v>
      </c>
      <c r="B43" s="25"/>
      <c r="C43" s="72"/>
      <c r="D43" s="72"/>
      <c r="E43" s="91"/>
    </row>
    <row r="44" spans="1:5" ht="37.5" x14ac:dyDescent="0.2">
      <c r="A44" s="42" t="s">
        <v>103</v>
      </c>
      <c r="B44" s="6" t="s">
        <v>28</v>
      </c>
      <c r="C44" s="73">
        <v>0</v>
      </c>
      <c r="D44" s="73">
        <v>0</v>
      </c>
      <c r="E44" s="73">
        <v>0</v>
      </c>
    </row>
    <row r="45" spans="1:5" ht="37.5" x14ac:dyDescent="0.2">
      <c r="A45" s="48" t="s">
        <v>116</v>
      </c>
      <c r="B45" s="49"/>
      <c r="C45" s="78"/>
      <c r="D45" s="78"/>
      <c r="E45" s="70"/>
    </row>
    <row r="46" spans="1:5" ht="18.75" x14ac:dyDescent="0.2">
      <c r="A46" s="13" t="s">
        <v>41</v>
      </c>
      <c r="B46" s="11" t="s">
        <v>28</v>
      </c>
      <c r="C46" s="78">
        <v>406.16</v>
      </c>
      <c r="D46" s="78">
        <v>311.06</v>
      </c>
      <c r="E46" s="70">
        <f>C46/D46*100</f>
        <v>130.57287983025782</v>
      </c>
    </row>
    <row r="47" spans="1:5" ht="18.75" x14ac:dyDescent="0.2">
      <c r="A47" s="14" t="s">
        <v>11</v>
      </c>
      <c r="B47" s="15" t="s">
        <v>34</v>
      </c>
      <c r="C47" s="80">
        <v>83.01</v>
      </c>
      <c r="D47" s="80">
        <v>81.010000000000005</v>
      </c>
      <c r="E47" s="96"/>
    </row>
    <row r="48" spans="1:5" ht="18.75" x14ac:dyDescent="0.2">
      <c r="A48" s="16" t="s">
        <v>12</v>
      </c>
      <c r="B48" s="17"/>
      <c r="C48" s="72"/>
      <c r="D48" s="72"/>
      <c r="E48" s="93"/>
    </row>
    <row r="49" spans="1:5" ht="18.75" x14ac:dyDescent="0.2">
      <c r="A49" s="18" t="s">
        <v>42</v>
      </c>
      <c r="B49" s="6" t="s">
        <v>28</v>
      </c>
      <c r="C49" s="73">
        <v>0</v>
      </c>
      <c r="D49" s="73">
        <v>0</v>
      </c>
      <c r="E49" s="79">
        <v>0</v>
      </c>
    </row>
    <row r="50" spans="1:5" ht="18.75" x14ac:dyDescent="0.2">
      <c r="A50" s="18" t="s">
        <v>43</v>
      </c>
      <c r="B50" s="6" t="s">
        <v>44</v>
      </c>
      <c r="C50" s="83">
        <v>2979</v>
      </c>
      <c r="D50" s="83">
        <v>3681</v>
      </c>
      <c r="E50" s="70">
        <f>C50/D50*100</f>
        <v>80.929095354523227</v>
      </c>
    </row>
    <row r="51" spans="1:5" ht="18.75" x14ac:dyDescent="0.2">
      <c r="A51" s="19" t="s">
        <v>45</v>
      </c>
      <c r="B51" s="15" t="s">
        <v>44</v>
      </c>
      <c r="C51" s="80">
        <f>C50/15036</f>
        <v>0.19812450119712691</v>
      </c>
      <c r="D51" s="80">
        <f>D50/15036</f>
        <v>0.2448124501197127</v>
      </c>
      <c r="E51" s="70">
        <f>C51/D51*100</f>
        <v>80.929095354523227</v>
      </c>
    </row>
    <row r="52" spans="1:5" ht="18.75" x14ac:dyDescent="0.2">
      <c r="A52" s="58" t="s">
        <v>13</v>
      </c>
      <c r="B52" s="12"/>
      <c r="C52" s="74"/>
      <c r="D52" s="74"/>
      <c r="E52" s="93"/>
    </row>
    <row r="53" spans="1:5" ht="18.75" x14ac:dyDescent="0.2">
      <c r="A53" s="59" t="s">
        <v>46</v>
      </c>
      <c r="B53" s="6" t="s">
        <v>47</v>
      </c>
      <c r="C53" s="73">
        <v>0</v>
      </c>
      <c r="D53" s="73">
        <v>0</v>
      </c>
      <c r="E53" s="70">
        <v>0</v>
      </c>
    </row>
    <row r="54" spans="1:5" ht="18.75" x14ac:dyDescent="0.2">
      <c r="A54" s="60" t="s">
        <v>48</v>
      </c>
      <c r="B54" s="11" t="s">
        <v>49</v>
      </c>
      <c r="C54" s="74">
        <v>0</v>
      </c>
      <c r="D54" s="74">
        <v>0</v>
      </c>
      <c r="E54" s="73">
        <v>0</v>
      </c>
    </row>
    <row r="55" spans="1:5" ht="37.5" x14ac:dyDescent="0.2">
      <c r="A55" s="16" t="s">
        <v>6</v>
      </c>
      <c r="B55" s="17"/>
      <c r="C55" s="72"/>
      <c r="D55" s="72"/>
      <c r="E55" s="93"/>
    </row>
    <row r="56" spans="1:5" ht="18.75" x14ac:dyDescent="0.2">
      <c r="A56" s="18" t="s">
        <v>50</v>
      </c>
      <c r="B56" s="6" t="s">
        <v>28</v>
      </c>
      <c r="C56" s="73">
        <v>353.35</v>
      </c>
      <c r="D56" s="73">
        <v>361.85</v>
      </c>
      <c r="E56" s="70">
        <f>C56/D56*100</f>
        <v>97.650960342683433</v>
      </c>
    </row>
    <row r="57" spans="1:5" ht="18.75" x14ac:dyDescent="0.2">
      <c r="A57" s="19" t="s">
        <v>51</v>
      </c>
      <c r="B57" s="15" t="s">
        <v>34</v>
      </c>
      <c r="C57" s="80">
        <v>86.59</v>
      </c>
      <c r="D57" s="80">
        <v>111.6</v>
      </c>
      <c r="E57" s="96"/>
    </row>
    <row r="58" spans="1:5" ht="18.75" x14ac:dyDescent="0.2">
      <c r="A58" s="16" t="s">
        <v>52</v>
      </c>
      <c r="B58" s="17"/>
      <c r="C58" s="72"/>
      <c r="D58" s="72"/>
      <c r="E58" s="93"/>
    </row>
    <row r="59" spans="1:5" ht="18.75" x14ac:dyDescent="0.2">
      <c r="A59" s="18" t="s">
        <v>53</v>
      </c>
      <c r="B59" s="6" t="s">
        <v>54</v>
      </c>
      <c r="C59" s="75">
        <v>9</v>
      </c>
      <c r="D59" s="75">
        <v>9</v>
      </c>
      <c r="E59" s="70">
        <f>C59/D59*100</f>
        <v>100</v>
      </c>
    </row>
    <row r="60" spans="1:5" ht="37.5" x14ac:dyDescent="0.2">
      <c r="A60" s="19" t="s">
        <v>55</v>
      </c>
      <c r="B60" s="15" t="s">
        <v>34</v>
      </c>
      <c r="C60" s="80"/>
      <c r="D60" s="80"/>
      <c r="E60" s="96"/>
    </row>
    <row r="61" spans="1:5" ht="19.5" x14ac:dyDescent="0.2">
      <c r="A61" s="3" t="s">
        <v>113</v>
      </c>
      <c r="B61" s="11" t="s">
        <v>31</v>
      </c>
      <c r="C61" s="86">
        <v>141630</v>
      </c>
      <c r="D61" s="86">
        <v>750651</v>
      </c>
      <c r="E61" s="70">
        <f>C61/D61*100</f>
        <v>18.867622903319919</v>
      </c>
    </row>
    <row r="62" spans="1:5" ht="18.75" x14ac:dyDescent="0.2">
      <c r="A62" s="20" t="s">
        <v>56</v>
      </c>
      <c r="B62" s="21" t="s">
        <v>31</v>
      </c>
      <c r="C62" s="87">
        <v>45194</v>
      </c>
      <c r="D62" s="87">
        <v>106050</v>
      </c>
      <c r="E62" s="70">
        <f>C62/D62*100</f>
        <v>42.615747289014614</v>
      </c>
    </row>
    <row r="63" spans="1:5" ht="18.75" x14ac:dyDescent="0.2">
      <c r="A63" s="109" t="s">
        <v>18</v>
      </c>
      <c r="B63" s="110"/>
      <c r="C63" s="110"/>
      <c r="D63" s="110"/>
      <c r="E63" s="111"/>
    </row>
    <row r="64" spans="1:5" ht="78" x14ac:dyDescent="0.2">
      <c r="A64" s="3" t="s">
        <v>57</v>
      </c>
      <c r="B64" s="11" t="s">
        <v>68</v>
      </c>
      <c r="C64" s="88">
        <v>0.13300000000000001</v>
      </c>
      <c r="D64" s="88">
        <v>1.55</v>
      </c>
      <c r="E64" s="64">
        <v>0</v>
      </c>
    </row>
    <row r="65" spans="1:5" ht="19.5" x14ac:dyDescent="0.2">
      <c r="A65" s="9" t="s">
        <v>58</v>
      </c>
      <c r="B65" s="22"/>
      <c r="C65" s="94"/>
      <c r="D65" s="94"/>
      <c r="E65" s="70"/>
    </row>
    <row r="66" spans="1:5" ht="18.75" x14ac:dyDescent="0.2">
      <c r="A66" s="24" t="s">
        <v>59</v>
      </c>
      <c r="B66" s="7" t="s">
        <v>60</v>
      </c>
      <c r="C66" s="76">
        <v>7.2709999999999999</v>
      </c>
      <c r="D66" s="76">
        <v>7.5650000000000004</v>
      </c>
      <c r="E66" s="64">
        <f>C66/D66*100</f>
        <v>96.113681427627228</v>
      </c>
    </row>
    <row r="67" spans="1:5" ht="18.75" x14ac:dyDescent="0.2">
      <c r="A67" s="23" t="s">
        <v>61</v>
      </c>
      <c r="B67" s="7" t="s">
        <v>34</v>
      </c>
      <c r="C67" s="76">
        <f>C66/15.036*100</f>
        <v>48.357275871242351</v>
      </c>
      <c r="D67" s="76">
        <f>D66/15.529*100</f>
        <v>48.71530684525726</v>
      </c>
      <c r="E67" s="70"/>
    </row>
    <row r="68" spans="1:5" ht="18.75" x14ac:dyDescent="0.2">
      <c r="A68" s="24" t="s">
        <v>62</v>
      </c>
      <c r="B68" s="7" t="s">
        <v>60</v>
      </c>
      <c r="C68" s="76">
        <v>7.7649999999999997</v>
      </c>
      <c r="D68" s="76">
        <v>7.9640000000000004</v>
      </c>
      <c r="E68" s="64">
        <f>C68/D68*100</f>
        <v>97.501255650426913</v>
      </c>
    </row>
    <row r="69" spans="1:5" ht="18" customHeight="1" x14ac:dyDescent="0.2">
      <c r="A69" s="24" t="s">
        <v>63</v>
      </c>
      <c r="B69" s="7" t="s">
        <v>34</v>
      </c>
      <c r="C69" s="76">
        <f>C68/15.036*100</f>
        <v>51.642724128757642</v>
      </c>
      <c r="D69" s="76">
        <f>D68/15.529*100</f>
        <v>51.284693154742747</v>
      </c>
      <c r="E69" s="70"/>
    </row>
    <row r="70" spans="1:5" ht="19.5" x14ac:dyDescent="0.2">
      <c r="A70" s="9" t="s">
        <v>64</v>
      </c>
      <c r="B70" s="7"/>
      <c r="C70" s="76"/>
      <c r="D70" s="76"/>
      <c r="E70" s="70"/>
    </row>
    <row r="71" spans="1:5" ht="18.75" x14ac:dyDescent="0.2">
      <c r="A71" s="24" t="s">
        <v>65</v>
      </c>
      <c r="B71" s="7" t="s">
        <v>60</v>
      </c>
      <c r="C71" s="76">
        <v>4.3280000000000003</v>
      </c>
      <c r="D71" s="76">
        <v>4.6779999999999999</v>
      </c>
      <c r="E71" s="64">
        <f>C71/D71*100</f>
        <v>92.51817015818726</v>
      </c>
    </row>
    <row r="72" spans="1:5" ht="18.75" x14ac:dyDescent="0.2">
      <c r="A72" s="23" t="s">
        <v>61</v>
      </c>
      <c r="B72" s="7" t="s">
        <v>34</v>
      </c>
      <c r="C72" s="76">
        <f>C71/15.036*100</f>
        <v>28.784251130619847</v>
      </c>
      <c r="D72" s="76">
        <f>D71/15.529*100</f>
        <v>30.124283598428747</v>
      </c>
      <c r="E72" s="70"/>
    </row>
    <row r="73" spans="1:5" ht="18.75" x14ac:dyDescent="0.2">
      <c r="A73" s="24" t="s">
        <v>66</v>
      </c>
      <c r="B73" s="7" t="s">
        <v>60</v>
      </c>
      <c r="C73" s="76">
        <v>8.093</v>
      </c>
      <c r="D73" s="76">
        <v>8.2379999999999995</v>
      </c>
      <c r="E73" s="64">
        <f>C73/D73*100</f>
        <v>98.239864044671037</v>
      </c>
    </row>
    <row r="74" spans="1:5" ht="18.75" x14ac:dyDescent="0.2">
      <c r="A74" s="23" t="s">
        <v>61</v>
      </c>
      <c r="B74" s="7" t="s">
        <v>34</v>
      </c>
      <c r="C74" s="76">
        <f>C73/15.036*100</f>
        <v>53.824155360468204</v>
      </c>
      <c r="D74" s="76">
        <f>D73/15.529*100</f>
        <v>53.049133878549803</v>
      </c>
      <c r="E74" s="70"/>
    </row>
    <row r="75" spans="1:5" ht="18.75" x14ac:dyDescent="0.2">
      <c r="A75" s="24" t="s">
        <v>67</v>
      </c>
      <c r="B75" s="7" t="s">
        <v>60</v>
      </c>
      <c r="C75" s="76">
        <v>2.6150000000000002</v>
      </c>
      <c r="D75" s="76">
        <v>2.6309999999999998</v>
      </c>
      <c r="E75" s="64">
        <f>C75/D75*100</f>
        <v>99.391866210566334</v>
      </c>
    </row>
    <row r="76" spans="1:5" ht="18.75" x14ac:dyDescent="0.2">
      <c r="A76" s="23" t="s">
        <v>61</v>
      </c>
      <c r="B76" s="7" t="s">
        <v>34</v>
      </c>
      <c r="C76" s="76">
        <f>C75/15.036*100</f>
        <v>17.391593508911946</v>
      </c>
      <c r="D76" s="76">
        <f>D75/15.529*100</f>
        <v>16.942494687359133</v>
      </c>
      <c r="E76" s="70"/>
    </row>
    <row r="77" spans="1:5" ht="39" x14ac:dyDescent="0.2">
      <c r="A77" s="10" t="s">
        <v>107</v>
      </c>
      <c r="B77" s="7" t="s">
        <v>68</v>
      </c>
      <c r="C77" s="81">
        <v>-108</v>
      </c>
      <c r="D77" s="81">
        <v>-76</v>
      </c>
      <c r="E77" s="64">
        <f>C77/D77*100</f>
        <v>142.10526315789474</v>
      </c>
    </row>
    <row r="78" spans="1:5" ht="39" x14ac:dyDescent="0.2">
      <c r="A78" s="10" t="s">
        <v>69</v>
      </c>
      <c r="B78" s="7" t="s">
        <v>34</v>
      </c>
      <c r="C78" s="76">
        <v>0</v>
      </c>
      <c r="D78" s="76">
        <v>0</v>
      </c>
      <c r="E78" s="70"/>
    </row>
    <row r="79" spans="1:5" ht="39" x14ac:dyDescent="0.2">
      <c r="A79" s="10" t="s">
        <v>70</v>
      </c>
      <c r="B79" s="21" t="s">
        <v>34</v>
      </c>
      <c r="C79" s="82">
        <v>100</v>
      </c>
      <c r="D79" s="82">
        <v>100</v>
      </c>
      <c r="E79" s="73"/>
    </row>
    <row r="80" spans="1:5" ht="18.75" x14ac:dyDescent="0.2">
      <c r="A80" s="105" t="s">
        <v>17</v>
      </c>
      <c r="B80" s="106"/>
      <c r="C80" s="106"/>
      <c r="D80" s="106"/>
      <c r="E80" s="107"/>
    </row>
    <row r="81" spans="1:5" ht="19.5" x14ac:dyDescent="0.2">
      <c r="A81" s="52" t="s">
        <v>79</v>
      </c>
      <c r="B81" s="4" t="s">
        <v>80</v>
      </c>
      <c r="C81" s="64">
        <v>15.036</v>
      </c>
      <c r="D81" s="64">
        <v>15.529</v>
      </c>
      <c r="E81" s="64">
        <f>C81/D81*100</f>
        <v>96.825294610084356</v>
      </c>
    </row>
    <row r="82" spans="1:5" ht="19.5" x14ac:dyDescent="0.2">
      <c r="A82" s="3" t="s">
        <v>71</v>
      </c>
      <c r="B82" s="11" t="s">
        <v>60</v>
      </c>
      <c r="C82" s="74"/>
      <c r="D82" s="74"/>
      <c r="E82" s="68"/>
    </row>
    <row r="83" spans="1:5" ht="19.5" x14ac:dyDescent="0.2">
      <c r="A83" s="9" t="s">
        <v>72</v>
      </c>
      <c r="B83" s="7" t="s">
        <v>60</v>
      </c>
      <c r="C83" s="70">
        <v>3.43</v>
      </c>
      <c r="D83" s="70">
        <v>3.4279999999999999</v>
      </c>
      <c r="E83" s="64">
        <f>C83/D83*100</f>
        <v>100.0583430571762</v>
      </c>
    </row>
    <row r="84" spans="1:5" ht="18.75" x14ac:dyDescent="0.2">
      <c r="A84" s="24" t="s">
        <v>73</v>
      </c>
      <c r="B84" s="7" t="s">
        <v>60</v>
      </c>
      <c r="C84" s="70">
        <v>3.302</v>
      </c>
      <c r="D84" s="70">
        <v>3.302</v>
      </c>
      <c r="E84" s="64">
        <f>C84/D84*100</f>
        <v>100</v>
      </c>
    </row>
    <row r="85" spans="1:5" ht="19.5" x14ac:dyDescent="0.2">
      <c r="A85" s="9" t="s">
        <v>74</v>
      </c>
      <c r="B85" s="7" t="s">
        <v>60</v>
      </c>
      <c r="C85" s="70">
        <v>0.34</v>
      </c>
      <c r="D85" s="70">
        <v>0.34200000000000003</v>
      </c>
      <c r="E85" s="64">
        <v>0</v>
      </c>
    </row>
    <row r="86" spans="1:5" ht="19.5" x14ac:dyDescent="0.2">
      <c r="A86" s="9" t="s">
        <v>75</v>
      </c>
      <c r="B86" s="7" t="s">
        <v>60</v>
      </c>
      <c r="C86" s="70">
        <v>3.97</v>
      </c>
      <c r="D86" s="70">
        <v>3.9660000000000002</v>
      </c>
      <c r="E86" s="64">
        <f>C86/D86*100</f>
        <v>100.10085728693898</v>
      </c>
    </row>
    <row r="87" spans="1:5" ht="18.75" x14ac:dyDescent="0.2">
      <c r="A87" s="40" t="s">
        <v>76</v>
      </c>
      <c r="B87" s="46" t="s">
        <v>60</v>
      </c>
      <c r="C87" s="70">
        <v>9.2999999999999999E-2</v>
      </c>
      <c r="D87" s="70">
        <v>9.2999999999999999E-2</v>
      </c>
      <c r="E87" s="64">
        <f>C87/D87*100</f>
        <v>100</v>
      </c>
    </row>
    <row r="88" spans="1:5" ht="58.5" x14ac:dyDescent="0.2">
      <c r="A88" s="9" t="s">
        <v>77</v>
      </c>
      <c r="B88" s="7" t="s">
        <v>34</v>
      </c>
      <c r="C88" s="76">
        <v>17.559999999999999</v>
      </c>
      <c r="D88" s="76">
        <v>17.559999999999999</v>
      </c>
      <c r="E88" s="85"/>
    </row>
    <row r="89" spans="1:5" ht="37.5" x14ac:dyDescent="0.2">
      <c r="A89" s="40" t="s">
        <v>115</v>
      </c>
      <c r="B89" s="7" t="s">
        <v>34</v>
      </c>
      <c r="C89" s="76">
        <v>0.94</v>
      </c>
      <c r="D89" s="76">
        <v>9.56</v>
      </c>
      <c r="E89" s="85"/>
    </row>
    <row r="90" spans="1:5" ht="37.5" x14ac:dyDescent="0.2">
      <c r="A90" s="40" t="s">
        <v>8</v>
      </c>
      <c r="B90" s="7" t="s">
        <v>34</v>
      </c>
      <c r="C90" s="76">
        <v>0.94</v>
      </c>
      <c r="D90" s="76">
        <v>9.56</v>
      </c>
      <c r="E90" s="85"/>
    </row>
    <row r="91" spans="1:5" ht="18.75" x14ac:dyDescent="0.2">
      <c r="A91" s="40" t="s">
        <v>2</v>
      </c>
      <c r="B91" s="7" t="s">
        <v>34</v>
      </c>
      <c r="C91" s="76">
        <v>0</v>
      </c>
      <c r="D91" s="76">
        <v>0</v>
      </c>
      <c r="E91" s="85"/>
    </row>
    <row r="92" spans="1:5" ht="18.75" x14ac:dyDescent="0.2">
      <c r="A92" s="24" t="s">
        <v>3</v>
      </c>
      <c r="B92" s="7" t="s">
        <v>34</v>
      </c>
      <c r="C92" s="76">
        <v>0</v>
      </c>
      <c r="D92" s="76">
        <v>0</v>
      </c>
      <c r="E92" s="85"/>
    </row>
    <row r="93" spans="1:5" ht="18.75" x14ac:dyDescent="0.2">
      <c r="A93" s="51" t="s">
        <v>96</v>
      </c>
      <c r="B93" s="7" t="s">
        <v>34</v>
      </c>
      <c r="C93" s="76">
        <v>0</v>
      </c>
      <c r="D93" s="76">
        <v>0</v>
      </c>
      <c r="E93" s="85"/>
    </row>
    <row r="94" spans="1:5" ht="18.75" x14ac:dyDescent="0.2">
      <c r="A94" s="51" t="s">
        <v>97</v>
      </c>
      <c r="B94" s="7" t="s">
        <v>34</v>
      </c>
      <c r="C94" s="76">
        <v>0</v>
      </c>
      <c r="D94" s="76">
        <v>12.78</v>
      </c>
      <c r="E94" s="85"/>
    </row>
    <row r="95" spans="1:5" ht="37.5" x14ac:dyDescent="0.2">
      <c r="A95" s="40" t="s">
        <v>4</v>
      </c>
      <c r="B95" s="7" t="s">
        <v>34</v>
      </c>
      <c r="C95" s="76">
        <v>0.5</v>
      </c>
      <c r="D95" s="76">
        <v>0</v>
      </c>
      <c r="E95" s="85"/>
    </row>
    <row r="96" spans="1:5" ht="56.25" x14ac:dyDescent="0.2">
      <c r="A96" s="40" t="s">
        <v>5</v>
      </c>
      <c r="B96" s="7" t="s">
        <v>34</v>
      </c>
      <c r="C96" s="76">
        <v>1.44</v>
      </c>
      <c r="D96" s="76">
        <v>0</v>
      </c>
      <c r="E96" s="85"/>
    </row>
    <row r="97" spans="1:5" ht="18.75" x14ac:dyDescent="0.2">
      <c r="A97" s="51" t="s">
        <v>20</v>
      </c>
      <c r="B97" s="7" t="s">
        <v>34</v>
      </c>
      <c r="C97" s="76">
        <v>5.75</v>
      </c>
      <c r="D97" s="76">
        <v>0</v>
      </c>
      <c r="E97" s="85"/>
    </row>
    <row r="98" spans="1:5" ht="37.5" x14ac:dyDescent="0.2">
      <c r="A98" s="24" t="s">
        <v>6</v>
      </c>
      <c r="B98" s="6" t="s">
        <v>34</v>
      </c>
      <c r="C98" s="76">
        <v>7.52</v>
      </c>
      <c r="D98" s="76">
        <v>0</v>
      </c>
      <c r="E98" s="85"/>
    </row>
    <row r="99" spans="1:5" ht="18.75" x14ac:dyDescent="0.2">
      <c r="A99" s="24" t="s">
        <v>19</v>
      </c>
      <c r="B99" s="6" t="s">
        <v>34</v>
      </c>
      <c r="C99" s="70">
        <v>1.32</v>
      </c>
      <c r="D99" s="70">
        <v>0</v>
      </c>
      <c r="E99" s="85"/>
    </row>
    <row r="100" spans="1:5" ht="18.75" x14ac:dyDescent="0.2">
      <c r="A100" s="24" t="s">
        <v>21</v>
      </c>
      <c r="B100" s="6" t="s">
        <v>34</v>
      </c>
      <c r="C100" s="70">
        <v>0</v>
      </c>
      <c r="D100" s="70">
        <v>0</v>
      </c>
      <c r="E100" s="85"/>
    </row>
    <row r="101" spans="1:5" ht="18.75" x14ac:dyDescent="0.2">
      <c r="A101" s="51" t="s">
        <v>101</v>
      </c>
      <c r="B101" s="6" t="s">
        <v>34</v>
      </c>
      <c r="C101" s="70">
        <v>0</v>
      </c>
      <c r="D101" s="70">
        <v>0</v>
      </c>
      <c r="E101" s="85"/>
    </row>
    <row r="102" spans="1:5" ht="75" x14ac:dyDescent="0.2">
      <c r="A102" s="47" t="s">
        <v>108</v>
      </c>
      <c r="B102" s="21" t="s">
        <v>34</v>
      </c>
      <c r="C102" s="74">
        <v>1.68</v>
      </c>
      <c r="D102" s="74">
        <v>8.0500000000000007</v>
      </c>
      <c r="E102" s="85"/>
    </row>
    <row r="103" spans="1:5" ht="18.75" x14ac:dyDescent="0.2">
      <c r="A103" s="105" t="s">
        <v>78</v>
      </c>
      <c r="B103" s="106"/>
      <c r="C103" s="106"/>
      <c r="D103" s="106"/>
      <c r="E103" s="107"/>
    </row>
    <row r="104" spans="1:5" ht="19.5" x14ac:dyDescent="0.2">
      <c r="A104" s="9" t="s">
        <v>81</v>
      </c>
      <c r="B104" s="7" t="s">
        <v>80</v>
      </c>
      <c r="C104" s="73">
        <v>2.3530000000000002</v>
      </c>
      <c r="D104" s="73">
        <v>2.3567</v>
      </c>
      <c r="E104" s="70">
        <f>C104/D104*100</f>
        <v>99.843000806212075</v>
      </c>
    </row>
    <row r="105" spans="1:5" ht="19.5" x14ac:dyDescent="0.2">
      <c r="A105" s="3" t="s">
        <v>82</v>
      </c>
      <c r="B105" s="7"/>
      <c r="C105" s="70"/>
      <c r="D105" s="78"/>
      <c r="E105" s="70"/>
    </row>
    <row r="106" spans="1:5" ht="37.5" x14ac:dyDescent="0.2">
      <c r="A106" s="40" t="s">
        <v>115</v>
      </c>
      <c r="B106" s="6" t="s">
        <v>80</v>
      </c>
      <c r="C106" s="73">
        <v>0.159</v>
      </c>
      <c r="D106" s="70">
        <v>0.1573</v>
      </c>
      <c r="E106" s="70">
        <f t="shared" ref="E106:E128" si="1">C106/D106*100</f>
        <v>101.0807374443738</v>
      </c>
    </row>
    <row r="107" spans="1:5" ht="37.5" x14ac:dyDescent="0.2">
      <c r="A107" s="40" t="s">
        <v>8</v>
      </c>
      <c r="B107" s="6" t="s">
        <v>80</v>
      </c>
      <c r="C107" s="73">
        <v>0.14080000000000001</v>
      </c>
      <c r="D107" s="73">
        <v>0</v>
      </c>
      <c r="E107" s="70">
        <v>0</v>
      </c>
    </row>
    <row r="108" spans="1:5" ht="18.75" x14ac:dyDescent="0.2">
      <c r="A108" s="40" t="s">
        <v>2</v>
      </c>
      <c r="B108" s="7" t="s">
        <v>80</v>
      </c>
      <c r="C108" s="73">
        <v>1.8100000000000002E-2</v>
      </c>
      <c r="D108" s="73">
        <v>0</v>
      </c>
      <c r="E108" s="70">
        <v>0</v>
      </c>
    </row>
    <row r="109" spans="1:5" ht="18.75" x14ac:dyDescent="0.2">
      <c r="A109" s="24" t="s">
        <v>3</v>
      </c>
      <c r="B109" s="7" t="s">
        <v>80</v>
      </c>
      <c r="C109" s="73">
        <v>0</v>
      </c>
      <c r="D109" s="73">
        <v>0</v>
      </c>
      <c r="E109" s="70">
        <v>0</v>
      </c>
    </row>
    <row r="110" spans="1:5" ht="18.75" x14ac:dyDescent="0.2">
      <c r="A110" s="51" t="s">
        <v>96</v>
      </c>
      <c r="B110" s="7" t="s">
        <v>80</v>
      </c>
      <c r="C110" s="73">
        <v>0</v>
      </c>
      <c r="D110" s="73">
        <v>0</v>
      </c>
      <c r="E110" s="70">
        <v>0</v>
      </c>
    </row>
    <row r="111" spans="1:5" ht="18.75" x14ac:dyDescent="0.2">
      <c r="A111" s="51" t="s">
        <v>97</v>
      </c>
      <c r="B111" s="7" t="s">
        <v>80</v>
      </c>
      <c r="C111" s="70">
        <v>0</v>
      </c>
      <c r="D111" s="70">
        <v>0</v>
      </c>
      <c r="E111" s="70">
        <v>0</v>
      </c>
    </row>
    <row r="112" spans="1:5" ht="37.5" x14ac:dyDescent="0.2">
      <c r="A112" s="40" t="s">
        <v>4</v>
      </c>
      <c r="B112" s="7" t="s">
        <v>80</v>
      </c>
      <c r="C112" s="78">
        <v>4.5199999999999997E-2</v>
      </c>
      <c r="D112" s="78">
        <v>4.6300000000000001E-2</v>
      </c>
      <c r="E112" s="70">
        <f t="shared" si="1"/>
        <v>97.624190064794817</v>
      </c>
    </row>
    <row r="113" spans="1:5" ht="56.25" x14ac:dyDescent="0.2">
      <c r="A113" s="40" t="s">
        <v>5</v>
      </c>
      <c r="B113" s="7" t="s">
        <v>80</v>
      </c>
      <c r="C113" s="78">
        <v>0</v>
      </c>
      <c r="D113" s="78">
        <v>0</v>
      </c>
      <c r="E113" s="70">
        <v>0</v>
      </c>
    </row>
    <row r="114" spans="1:5" ht="18.75" x14ac:dyDescent="0.2">
      <c r="A114" s="51" t="s">
        <v>20</v>
      </c>
      <c r="B114" s="7" t="s">
        <v>80</v>
      </c>
      <c r="C114" s="78">
        <v>0</v>
      </c>
      <c r="D114" s="78">
        <v>0</v>
      </c>
      <c r="E114" s="70">
        <v>0</v>
      </c>
    </row>
    <row r="115" spans="1:5" ht="37.5" x14ac:dyDescent="0.2">
      <c r="A115" s="24" t="s">
        <v>6</v>
      </c>
      <c r="B115" s="7" t="s">
        <v>80</v>
      </c>
      <c r="C115" s="78">
        <v>0</v>
      </c>
      <c r="D115" s="78">
        <v>0</v>
      </c>
      <c r="E115" s="70">
        <v>0</v>
      </c>
    </row>
    <row r="116" spans="1:5" ht="18.75" x14ac:dyDescent="0.2">
      <c r="A116" s="24" t="s">
        <v>19</v>
      </c>
      <c r="B116" s="7" t="s">
        <v>80</v>
      </c>
      <c r="C116" s="78">
        <v>0</v>
      </c>
      <c r="D116" s="78">
        <v>0</v>
      </c>
      <c r="E116" s="70">
        <v>0</v>
      </c>
    </row>
    <row r="117" spans="1:5" ht="18.75" x14ac:dyDescent="0.2">
      <c r="A117" s="24" t="s">
        <v>21</v>
      </c>
      <c r="B117" s="7" t="s">
        <v>80</v>
      </c>
      <c r="C117" s="78">
        <v>0</v>
      </c>
      <c r="D117" s="78">
        <v>0</v>
      </c>
      <c r="E117" s="70">
        <v>0</v>
      </c>
    </row>
    <row r="118" spans="1:5" ht="37.5" x14ac:dyDescent="0.2">
      <c r="A118" s="24" t="s">
        <v>95</v>
      </c>
      <c r="B118" s="7" t="s">
        <v>80</v>
      </c>
      <c r="C118" s="78">
        <v>0.314</v>
      </c>
      <c r="D118" s="78">
        <v>0.30980000000000002</v>
      </c>
      <c r="E118" s="70">
        <f t="shared" si="1"/>
        <v>101.3557133634603</v>
      </c>
    </row>
    <row r="119" spans="1:5" ht="18.75" x14ac:dyDescent="0.3">
      <c r="A119" s="8" t="s">
        <v>98</v>
      </c>
      <c r="B119" s="7" t="s">
        <v>80</v>
      </c>
      <c r="C119" s="78">
        <v>0.96930000000000005</v>
      </c>
      <c r="D119" s="78">
        <v>0.98329999999999995</v>
      </c>
      <c r="E119" s="70">
        <f t="shared" si="1"/>
        <v>98.576222922810956</v>
      </c>
    </row>
    <row r="120" spans="1:5" ht="18.75" x14ac:dyDescent="0.3">
      <c r="A120" s="8" t="s">
        <v>99</v>
      </c>
      <c r="B120" s="7" t="s">
        <v>80</v>
      </c>
      <c r="C120" s="78">
        <v>0.34789999999999999</v>
      </c>
      <c r="D120" s="78">
        <v>0.34250000000000003</v>
      </c>
      <c r="E120" s="70">
        <f t="shared" si="1"/>
        <v>101.57664233576642</v>
      </c>
    </row>
    <row r="121" spans="1:5" ht="18.75" x14ac:dyDescent="0.3">
      <c r="A121" s="8" t="s">
        <v>101</v>
      </c>
      <c r="B121" s="6" t="s">
        <v>80</v>
      </c>
      <c r="C121" s="78">
        <f>C104-C106-C111-C112-C115-C116-C118-C119-C120</f>
        <v>0.51760000000000039</v>
      </c>
      <c r="D121" s="78">
        <f>D104-D106-D111-D112-D115-D116-D118-D119-D120</f>
        <v>0.51749999999999974</v>
      </c>
      <c r="E121" s="70">
        <f t="shared" si="1"/>
        <v>100.0193236714977</v>
      </c>
    </row>
    <row r="122" spans="1:5" ht="75" x14ac:dyDescent="0.3">
      <c r="A122" s="33" t="s">
        <v>106</v>
      </c>
      <c r="B122" s="6" t="s">
        <v>80</v>
      </c>
      <c r="C122" s="78">
        <f>C124+C125+C126+C127</f>
        <v>0.39990000000000003</v>
      </c>
      <c r="D122" s="78">
        <f>D124+D125+D126+D127</f>
        <v>0.39300000000000002</v>
      </c>
      <c r="E122" s="70">
        <f t="shared" si="1"/>
        <v>101.75572519083971</v>
      </c>
    </row>
    <row r="123" spans="1:5" ht="18.75" x14ac:dyDescent="0.3">
      <c r="A123" s="34" t="s">
        <v>100</v>
      </c>
      <c r="B123" s="27"/>
      <c r="C123" s="95"/>
      <c r="D123" s="95"/>
      <c r="E123" s="70"/>
    </row>
    <row r="124" spans="1:5" ht="37.5" x14ac:dyDescent="0.2">
      <c r="A124" s="24" t="s">
        <v>117</v>
      </c>
      <c r="B124" s="7" t="s">
        <v>80</v>
      </c>
      <c r="C124" s="78">
        <v>8.5900000000000004E-2</v>
      </c>
      <c r="D124" s="78">
        <v>8.3199999999999996E-2</v>
      </c>
      <c r="E124" s="70">
        <f t="shared" si="1"/>
        <v>103.24519230769231</v>
      </c>
    </row>
    <row r="125" spans="1:5" ht="18.75" x14ac:dyDescent="0.3">
      <c r="A125" s="8" t="s">
        <v>22</v>
      </c>
      <c r="B125" s="7" t="s">
        <v>80</v>
      </c>
      <c r="C125" s="78"/>
      <c r="D125" s="78"/>
      <c r="E125" s="70"/>
    </row>
    <row r="126" spans="1:5" ht="18.75" x14ac:dyDescent="0.3">
      <c r="A126" s="35" t="s">
        <v>114</v>
      </c>
      <c r="B126" s="7" t="s">
        <v>80</v>
      </c>
      <c r="C126" s="95"/>
      <c r="D126" s="95"/>
      <c r="E126" s="70"/>
    </row>
    <row r="127" spans="1:5" ht="18.75" x14ac:dyDescent="0.3">
      <c r="A127" s="8" t="s">
        <v>102</v>
      </c>
      <c r="B127" s="6" t="s">
        <v>60</v>
      </c>
      <c r="C127" s="78">
        <v>0.314</v>
      </c>
      <c r="D127" s="78">
        <v>0.30980000000000002</v>
      </c>
      <c r="E127" s="70">
        <f t="shared" si="1"/>
        <v>101.3557133634603</v>
      </c>
    </row>
    <row r="128" spans="1:5" ht="39" x14ac:dyDescent="0.2">
      <c r="A128" s="50" t="s">
        <v>83</v>
      </c>
      <c r="B128" s="6" t="s">
        <v>34</v>
      </c>
      <c r="C128" s="70">
        <v>0.6</v>
      </c>
      <c r="D128" s="70">
        <v>0.6</v>
      </c>
      <c r="E128" s="70">
        <f t="shared" si="1"/>
        <v>100</v>
      </c>
    </row>
    <row r="129" spans="1:5" s="66" customFormat="1" ht="19.5" x14ac:dyDescent="0.2">
      <c r="A129" s="9" t="s">
        <v>84</v>
      </c>
      <c r="B129" s="7" t="s">
        <v>38</v>
      </c>
      <c r="C129" s="84">
        <v>37235.5</v>
      </c>
      <c r="D129" s="84">
        <v>34759.5</v>
      </c>
      <c r="E129" s="70">
        <f t="shared" ref="E129:E147" si="2">C129/D129*100</f>
        <v>107.12323249759059</v>
      </c>
    </row>
    <row r="130" spans="1:5" ht="39" x14ac:dyDescent="0.2">
      <c r="A130" s="9" t="s">
        <v>85</v>
      </c>
      <c r="B130" s="7" t="s">
        <v>38</v>
      </c>
      <c r="C130" s="84">
        <v>52340.9</v>
      </c>
      <c r="D130" s="84">
        <v>47868.800000000003</v>
      </c>
      <c r="E130" s="70">
        <f t="shared" si="2"/>
        <v>109.34241092319006</v>
      </c>
    </row>
    <row r="131" spans="1:5" ht="19.5" x14ac:dyDescent="0.2">
      <c r="A131" s="3" t="s">
        <v>82</v>
      </c>
      <c r="B131" s="15"/>
      <c r="C131" s="71"/>
      <c r="D131" s="71"/>
      <c r="E131" s="70"/>
    </row>
    <row r="132" spans="1:5" ht="37.5" x14ac:dyDescent="0.2">
      <c r="A132" s="40" t="s">
        <v>1</v>
      </c>
      <c r="B132" s="6" t="s">
        <v>38</v>
      </c>
      <c r="C132" s="83">
        <v>49207.5</v>
      </c>
      <c r="D132" s="83">
        <v>43766.2</v>
      </c>
      <c r="E132" s="70">
        <f t="shared" si="2"/>
        <v>112.43265350887215</v>
      </c>
    </row>
    <row r="133" spans="1:5" ht="37.5" x14ac:dyDescent="0.2">
      <c r="A133" s="40" t="s">
        <v>8</v>
      </c>
      <c r="B133" s="6" t="s">
        <v>38</v>
      </c>
      <c r="C133" s="83">
        <v>49834.6</v>
      </c>
      <c r="D133" s="83">
        <v>45092.3</v>
      </c>
      <c r="E133" s="70">
        <f t="shared" si="2"/>
        <v>110.51687316903329</v>
      </c>
    </row>
    <row r="134" spans="1:5" ht="18.75" x14ac:dyDescent="0.2">
      <c r="A134" s="40" t="s">
        <v>2</v>
      </c>
      <c r="B134" s="7" t="s">
        <v>38</v>
      </c>
      <c r="C134" s="84">
        <v>44362.9</v>
      </c>
      <c r="D134" s="84">
        <v>33693.5</v>
      </c>
      <c r="E134" s="70">
        <f t="shared" si="2"/>
        <v>131.66604834760415</v>
      </c>
    </row>
    <row r="135" spans="1:5" ht="18.75" x14ac:dyDescent="0.2">
      <c r="A135" s="24" t="s">
        <v>3</v>
      </c>
      <c r="B135" s="7" t="s">
        <v>38</v>
      </c>
      <c r="C135" s="84">
        <v>0</v>
      </c>
      <c r="D135" s="84">
        <v>0</v>
      </c>
      <c r="E135" s="70">
        <v>0</v>
      </c>
    </row>
    <row r="136" spans="1:5" ht="18.75" x14ac:dyDescent="0.2">
      <c r="A136" s="51" t="s">
        <v>96</v>
      </c>
      <c r="B136" s="7" t="s">
        <v>38</v>
      </c>
      <c r="C136" s="84">
        <v>66564.5</v>
      </c>
      <c r="D136" s="84">
        <v>63216.6</v>
      </c>
      <c r="E136" s="70">
        <f t="shared" si="2"/>
        <v>105.29591910985405</v>
      </c>
    </row>
    <row r="137" spans="1:5" ht="18.75" x14ac:dyDescent="0.2">
      <c r="A137" s="51" t="s">
        <v>97</v>
      </c>
      <c r="B137" s="7" t="s">
        <v>38</v>
      </c>
      <c r="C137" s="84">
        <v>65387.9</v>
      </c>
      <c r="D137" s="84">
        <v>57691.7</v>
      </c>
      <c r="E137" s="70">
        <f t="shared" si="2"/>
        <v>113.34022051698945</v>
      </c>
    </row>
    <row r="138" spans="1:5" ht="37.5" x14ac:dyDescent="0.2">
      <c r="A138" s="40" t="s">
        <v>4</v>
      </c>
      <c r="B138" s="7" t="s">
        <v>38</v>
      </c>
      <c r="C138" s="84">
        <v>70695.600000000006</v>
      </c>
      <c r="D138" s="84">
        <v>67340.899999999994</v>
      </c>
      <c r="E138" s="70">
        <f t="shared" si="2"/>
        <v>104.98166790167642</v>
      </c>
    </row>
    <row r="139" spans="1:5" ht="40.5" customHeight="1" x14ac:dyDescent="0.2">
      <c r="A139" s="40" t="s">
        <v>5</v>
      </c>
      <c r="B139" s="7" t="s">
        <v>38</v>
      </c>
      <c r="C139" s="70">
        <v>0</v>
      </c>
      <c r="D139" s="70">
        <v>0</v>
      </c>
      <c r="E139" s="70">
        <v>0</v>
      </c>
    </row>
    <row r="140" spans="1:5" ht="18.75" x14ac:dyDescent="0.2">
      <c r="A140" s="51" t="s">
        <v>20</v>
      </c>
      <c r="B140" s="7" t="s">
        <v>38</v>
      </c>
      <c r="C140" s="84">
        <v>96666.7</v>
      </c>
      <c r="D140" s="84">
        <v>43333.3</v>
      </c>
      <c r="E140" s="70">
        <f t="shared" si="2"/>
        <v>223.07717159782428</v>
      </c>
    </row>
    <row r="141" spans="1:5" ht="37.5" x14ac:dyDescent="0.2">
      <c r="A141" s="24" t="s">
        <v>6</v>
      </c>
      <c r="B141" s="7" t="s">
        <v>38</v>
      </c>
      <c r="C141" s="84">
        <v>39333.199999999997</v>
      </c>
      <c r="D141" s="84">
        <v>37580.5</v>
      </c>
      <c r="E141" s="70">
        <f t="shared" si="2"/>
        <v>104.66385492476151</v>
      </c>
    </row>
    <row r="142" spans="1:5" ht="18.75" x14ac:dyDescent="0.2">
      <c r="A142" s="24" t="s">
        <v>19</v>
      </c>
      <c r="B142" s="7" t="s">
        <v>38</v>
      </c>
      <c r="C142" s="84">
        <v>33767.300000000003</v>
      </c>
      <c r="D142" s="84">
        <v>30274.6</v>
      </c>
      <c r="E142" s="70">
        <f t="shared" si="2"/>
        <v>111.53673376361704</v>
      </c>
    </row>
    <row r="143" spans="1:5" ht="18.75" x14ac:dyDescent="0.2">
      <c r="A143" s="24" t="s">
        <v>21</v>
      </c>
      <c r="B143" s="7" t="s">
        <v>38</v>
      </c>
      <c r="C143" s="84">
        <v>47893.3</v>
      </c>
      <c r="D143" s="84">
        <v>43242.400000000001</v>
      </c>
      <c r="E143" s="70">
        <f t="shared" si="2"/>
        <v>110.75541598061163</v>
      </c>
    </row>
    <row r="144" spans="1:5" ht="37.5" x14ac:dyDescent="0.2">
      <c r="A144" s="24" t="s">
        <v>95</v>
      </c>
      <c r="B144" s="7" t="s">
        <v>38</v>
      </c>
      <c r="C144" s="84">
        <v>67415.399999999994</v>
      </c>
      <c r="D144" s="84">
        <v>63474.7</v>
      </c>
      <c r="E144" s="70">
        <f t="shared" si="2"/>
        <v>106.20830031492862</v>
      </c>
    </row>
    <row r="145" spans="1:5" ht="18.75" x14ac:dyDescent="0.3">
      <c r="A145" s="8" t="s">
        <v>98</v>
      </c>
      <c r="B145" s="7" t="s">
        <v>38</v>
      </c>
      <c r="C145" s="84">
        <v>43563.9</v>
      </c>
      <c r="D145" s="84">
        <v>40059.699999999997</v>
      </c>
      <c r="E145" s="70">
        <f t="shared" si="2"/>
        <v>108.74744443917454</v>
      </c>
    </row>
    <row r="146" spans="1:5" ht="18.75" x14ac:dyDescent="0.3">
      <c r="A146" s="8" t="s">
        <v>99</v>
      </c>
      <c r="B146" s="7" t="s">
        <v>38</v>
      </c>
      <c r="C146" s="84">
        <v>48670.9</v>
      </c>
      <c r="D146" s="84">
        <v>44544</v>
      </c>
      <c r="E146" s="70">
        <f t="shared" si="2"/>
        <v>109.26477191091955</v>
      </c>
    </row>
    <row r="147" spans="1:5" ht="18.75" x14ac:dyDescent="0.3">
      <c r="A147" s="8" t="s">
        <v>101</v>
      </c>
      <c r="B147" s="7" t="s">
        <v>38</v>
      </c>
      <c r="C147" s="84">
        <v>64235.4</v>
      </c>
      <c r="D147" s="84">
        <v>57819</v>
      </c>
      <c r="E147" s="70">
        <f t="shared" si="2"/>
        <v>111.09739013127174</v>
      </c>
    </row>
    <row r="148" spans="1:5" ht="75" x14ac:dyDescent="0.3">
      <c r="A148" s="33" t="s">
        <v>106</v>
      </c>
      <c r="B148" s="7" t="s">
        <v>38</v>
      </c>
      <c r="C148" s="71"/>
      <c r="D148" s="70"/>
      <c r="E148" s="79"/>
    </row>
    <row r="149" spans="1:5" ht="18.75" x14ac:dyDescent="0.3">
      <c r="A149" s="34" t="s">
        <v>100</v>
      </c>
      <c r="B149" s="7" t="s">
        <v>38</v>
      </c>
      <c r="C149" s="71"/>
      <c r="D149" s="70"/>
      <c r="E149" s="79"/>
    </row>
    <row r="150" spans="1:5" ht="37.5" x14ac:dyDescent="0.2">
      <c r="A150" s="24" t="s">
        <v>117</v>
      </c>
      <c r="B150" s="7" t="s">
        <v>38</v>
      </c>
      <c r="C150" s="84">
        <v>64235.4</v>
      </c>
      <c r="D150" s="84">
        <f>D147</f>
        <v>57819</v>
      </c>
      <c r="E150" s="70">
        <f t="shared" ref="E150:E155" si="3">C150/D150*100</f>
        <v>111.09739013127174</v>
      </c>
    </row>
    <row r="151" spans="1:5" ht="18.75" x14ac:dyDescent="0.3">
      <c r="A151" s="8" t="s">
        <v>22</v>
      </c>
      <c r="B151" s="7" t="s">
        <v>38</v>
      </c>
      <c r="C151" s="84"/>
      <c r="D151" s="84"/>
      <c r="E151" s="70"/>
    </row>
    <row r="152" spans="1:5" ht="18.75" x14ac:dyDescent="0.3">
      <c r="A152" s="35" t="s">
        <v>114</v>
      </c>
      <c r="B152" s="7" t="s">
        <v>38</v>
      </c>
      <c r="C152" s="84"/>
      <c r="D152" s="84"/>
      <c r="E152" s="79"/>
    </row>
    <row r="153" spans="1:5" ht="18.75" x14ac:dyDescent="0.3">
      <c r="A153" s="8" t="s">
        <v>102</v>
      </c>
      <c r="B153" s="7" t="s">
        <v>38</v>
      </c>
      <c r="C153" s="84">
        <v>67415.399999999994</v>
      </c>
      <c r="D153" s="84">
        <f>D144</f>
        <v>63474.7</v>
      </c>
      <c r="E153" s="70">
        <f t="shared" si="3"/>
        <v>106.20830031492862</v>
      </c>
    </row>
    <row r="154" spans="1:5" ht="19.5" x14ac:dyDescent="0.35">
      <c r="A154" s="26" t="s">
        <v>86</v>
      </c>
      <c r="B154" s="7" t="s">
        <v>28</v>
      </c>
      <c r="C154" s="84">
        <v>6.4584999999999999</v>
      </c>
      <c r="D154" s="84">
        <v>5.7812000000000001</v>
      </c>
      <c r="E154" s="70">
        <f t="shared" si="3"/>
        <v>111.7155607832284</v>
      </c>
    </row>
    <row r="155" spans="1:5" ht="19.5" x14ac:dyDescent="0.35">
      <c r="A155" s="28" t="s">
        <v>87</v>
      </c>
      <c r="B155" s="7" t="s">
        <v>28</v>
      </c>
      <c r="C155" s="84">
        <v>1477.92</v>
      </c>
      <c r="D155" s="84">
        <v>1353.7482</v>
      </c>
      <c r="E155" s="70">
        <f t="shared" si="3"/>
        <v>109.17244432901185</v>
      </c>
    </row>
    <row r="156" spans="1:5" ht="39" x14ac:dyDescent="0.2">
      <c r="A156" s="10" t="s">
        <v>109</v>
      </c>
      <c r="B156" s="7" t="s">
        <v>38</v>
      </c>
      <c r="C156" s="89">
        <v>15238</v>
      </c>
      <c r="D156" s="89">
        <v>14754</v>
      </c>
      <c r="E156" s="76">
        <f>C156/D156*100</f>
        <v>103.28046631421988</v>
      </c>
    </row>
    <row r="157" spans="1:5" ht="58.5" x14ac:dyDescent="0.2">
      <c r="A157" s="9" t="s">
        <v>88</v>
      </c>
      <c r="B157" s="7" t="s">
        <v>89</v>
      </c>
      <c r="C157" s="76">
        <f>C129/C156</f>
        <v>2.4435949599684998</v>
      </c>
      <c r="D157" s="76">
        <f>D129/D156</f>
        <v>2.3559373729158195</v>
      </c>
      <c r="E157" s="76"/>
    </row>
    <row r="158" spans="1:5" ht="39" x14ac:dyDescent="0.2">
      <c r="A158" s="9" t="s">
        <v>90</v>
      </c>
      <c r="B158" s="7" t="s">
        <v>60</v>
      </c>
      <c r="C158" s="76">
        <v>4.4400000000000004</v>
      </c>
      <c r="D158" s="76">
        <v>4.444</v>
      </c>
      <c r="E158" s="76">
        <f t="shared" ref="E158" si="4">C158/D158*100</f>
        <v>99.909990999099918</v>
      </c>
    </row>
    <row r="159" spans="1:5" ht="39" x14ac:dyDescent="0.2">
      <c r="A159" s="9" t="s">
        <v>91</v>
      </c>
      <c r="B159" s="7" t="s">
        <v>34</v>
      </c>
      <c r="C159" s="76">
        <v>28.62</v>
      </c>
      <c r="D159" s="76">
        <v>28.62</v>
      </c>
      <c r="E159" s="76"/>
    </row>
    <row r="160" spans="1:5" ht="19.5" x14ac:dyDescent="0.2">
      <c r="A160" s="9" t="s">
        <v>92</v>
      </c>
      <c r="B160" s="21" t="s">
        <v>94</v>
      </c>
      <c r="C160" s="76">
        <v>0</v>
      </c>
      <c r="D160" s="76">
        <v>0</v>
      </c>
      <c r="E160" s="76">
        <v>0</v>
      </c>
    </row>
    <row r="161" spans="1:5" ht="18.75" x14ac:dyDescent="0.2">
      <c r="A161" s="67" t="s">
        <v>93</v>
      </c>
      <c r="B161" s="21" t="s">
        <v>94</v>
      </c>
      <c r="C161" s="77">
        <v>0</v>
      </c>
      <c r="D161" s="69">
        <v>0</v>
      </c>
      <c r="E161" s="82">
        <v>0</v>
      </c>
    </row>
    <row r="162" spans="1:5" ht="0.75" customHeight="1" x14ac:dyDescent="0.2">
      <c r="A162" s="36"/>
      <c r="B162" s="37"/>
      <c r="C162" s="38"/>
      <c r="D162" s="38"/>
      <c r="E162" s="39"/>
    </row>
    <row r="163" spans="1:5" ht="16.5" customHeight="1" x14ac:dyDescent="0.2">
      <c r="A163" s="104" t="s">
        <v>118</v>
      </c>
      <c r="B163" s="104"/>
      <c r="C163" s="104"/>
      <c r="D163" s="104"/>
      <c r="E163" s="104"/>
    </row>
    <row r="164" spans="1:5" ht="15.75" x14ac:dyDescent="0.2">
      <c r="A164" s="29"/>
      <c r="B164" s="30"/>
      <c r="C164" s="31"/>
      <c r="D164" s="31"/>
      <c r="E164" s="32"/>
    </row>
  </sheetData>
  <mergeCells count="10">
    <mergeCell ref="D1:E1"/>
    <mergeCell ref="D2:E2"/>
    <mergeCell ref="A3:E3"/>
    <mergeCell ref="A4:E4"/>
    <mergeCell ref="A163:E163"/>
    <mergeCell ref="A80:E80"/>
    <mergeCell ref="A103:E103"/>
    <mergeCell ref="A6:E6"/>
    <mergeCell ref="A30:E30"/>
    <mergeCell ref="A63:E63"/>
  </mergeCells>
  <phoneticPr fontId="16" type="noConversion"/>
  <printOptions horizontalCentered="1"/>
  <pageMargins left="0.78740157480314965" right="0.19685039370078741" top="0.19685039370078741" bottom="0.19685039370078741" header="0" footer="0"/>
  <pageSetup paperSize="9" scale="6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Аналит.отчет</vt:lpstr>
      <vt:lpstr>Аналит.отчет!Заголовки_для_печати</vt:lpstr>
      <vt:lpstr>Аналит.отчет!Область_печати</vt:lpstr>
    </vt:vector>
  </TitlesOfParts>
  <Company>AoIR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Хантургаева</cp:lastModifiedBy>
  <cp:lastPrinted>2024-02-21T01:53:56Z</cp:lastPrinted>
  <dcterms:created xsi:type="dcterms:W3CDTF">2006-03-06T08:26:24Z</dcterms:created>
  <dcterms:modified xsi:type="dcterms:W3CDTF">2024-02-27T04:15:04Z</dcterms:modified>
</cp:coreProperties>
</file>